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embeddings/oleObject3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ThisWorkbook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definedNames>
    <definedName name="c_1">Sheet1!$J$5</definedName>
    <definedName name="c_2">Sheet1!$J$6</definedName>
    <definedName name="c_3">Sheet1!$J$7</definedName>
    <definedName name="gam_1">Sheet1!$G$5</definedName>
    <definedName name="gam_2">Sheet1!$G$6</definedName>
    <definedName name="gam_3">Sheet1!$G$7</definedName>
    <definedName name="gw">Sheet1!$N$4</definedName>
    <definedName name="k">Sheet1!$D$6</definedName>
    <definedName name="radius">Sheet1!$N$5</definedName>
    <definedName name="str_red">Sheet1!$D$7</definedName>
    <definedName name="tanphi1">Sheet1!$K$5</definedName>
    <definedName name="tanphi2">Sheet1!$K$6</definedName>
    <definedName name="tanphi3">Sheet1!$K$7</definedName>
  </definedNames>
  <calcPr calcId="162913"/>
</workbook>
</file>

<file path=xl/calcChain.xml><?xml version="1.0" encoding="utf-8"?>
<calcChain xmlns="http://schemas.openxmlformats.org/spreadsheetml/2006/main">
  <c r="K6" i="1" l="1"/>
  <c r="K7" i="1"/>
  <c r="K5" i="1"/>
  <c r="J6" i="1"/>
  <c r="J7" i="1"/>
  <c r="J5" i="1"/>
  <c r="D6" i="1"/>
  <c r="I11" i="1"/>
  <c r="I12" i="1"/>
  <c r="I13" i="1"/>
  <c r="I14" i="1"/>
  <c r="I15" i="1"/>
  <c r="I16" i="1"/>
  <c r="I17" i="1"/>
  <c r="I18" i="1"/>
  <c r="I19" i="1"/>
  <c r="I20" i="1"/>
  <c r="I10" i="1"/>
  <c r="O18" i="1"/>
  <c r="O19" i="1"/>
  <c r="O20" i="1"/>
  <c r="O17" i="1"/>
  <c r="I21" i="1" l="1"/>
  <c r="P11" i="1"/>
  <c r="P12" i="1"/>
  <c r="P13" i="1"/>
  <c r="P14" i="1"/>
  <c r="P15" i="1"/>
  <c r="P16" i="1"/>
  <c r="P17" i="1"/>
  <c r="P18" i="1"/>
  <c r="P19" i="1"/>
  <c r="P20" i="1"/>
  <c r="P10" i="1"/>
  <c r="N11" i="1"/>
  <c r="N12" i="1"/>
  <c r="N13" i="1"/>
  <c r="N14" i="1"/>
  <c r="N15" i="1"/>
  <c r="N16" i="1"/>
  <c r="N17" i="1"/>
  <c r="N18" i="1"/>
  <c r="N19" i="1"/>
  <c r="N20" i="1"/>
  <c r="N10" i="1"/>
  <c r="J11" i="1"/>
  <c r="M11" i="1" s="1"/>
  <c r="J12" i="1"/>
  <c r="L12" i="1" s="1"/>
  <c r="J13" i="1"/>
  <c r="M13" i="1" s="1"/>
  <c r="J14" i="1"/>
  <c r="L14" i="1" s="1"/>
  <c r="J15" i="1"/>
  <c r="M15" i="1" s="1"/>
  <c r="J16" i="1"/>
  <c r="L16" i="1" s="1"/>
  <c r="J17" i="1"/>
  <c r="M17" i="1" s="1"/>
  <c r="J18" i="1"/>
  <c r="M18" i="1" s="1"/>
  <c r="J19" i="1"/>
  <c r="L19" i="1" s="1"/>
  <c r="J20" i="1"/>
  <c r="L20" i="1" s="1"/>
  <c r="J10" i="1"/>
  <c r="M10" i="1" s="1"/>
  <c r="M12" i="1" l="1"/>
  <c r="M14" i="1"/>
  <c r="L15" i="1"/>
  <c r="L10" i="1"/>
  <c r="M20" i="1"/>
  <c r="M16" i="1"/>
  <c r="L18" i="1"/>
  <c r="M19" i="1"/>
  <c r="L11" i="1"/>
  <c r="L13" i="1"/>
  <c r="L17" i="1"/>
  <c r="L21" i="1" l="1"/>
  <c r="S10" i="1" l="1"/>
  <c r="T10" i="1" s="1"/>
  <c r="S14" i="1"/>
  <c r="T14" i="1" s="1"/>
  <c r="S20" i="1"/>
  <c r="T20" i="1" s="1"/>
  <c r="S13" i="1"/>
  <c r="T13" i="1" s="1"/>
  <c r="S12" i="1"/>
  <c r="T12" i="1" s="1"/>
  <c r="S17" i="1"/>
  <c r="T17" i="1" s="1"/>
  <c r="S19" i="1"/>
  <c r="T19" i="1" s="1"/>
  <c r="S15" i="1"/>
  <c r="T15" i="1" s="1"/>
  <c r="S16" i="1"/>
  <c r="T16" i="1" s="1"/>
  <c r="S11" i="1"/>
  <c r="T11" i="1" s="1"/>
  <c r="S18" i="1"/>
  <c r="T18" i="1" s="1"/>
  <c r="T21" i="1" l="1"/>
  <c r="Q10" i="1"/>
  <c r="R10" i="1" s="1"/>
  <c r="Q14" i="1"/>
  <c r="R14" i="1" s="1"/>
  <c r="Q18" i="1"/>
  <c r="R18" i="1" s="1"/>
  <c r="Q17" i="1"/>
  <c r="R17" i="1" s="1"/>
  <c r="Q11" i="1"/>
  <c r="R11" i="1" s="1"/>
  <c r="Q20" i="1"/>
  <c r="R20" i="1" s="1"/>
  <c r="Q15" i="1"/>
  <c r="R15" i="1" s="1"/>
  <c r="Q12" i="1"/>
  <c r="R12" i="1" s="1"/>
  <c r="Q16" i="1"/>
  <c r="R16" i="1" s="1"/>
  <c r="Q19" i="1"/>
  <c r="R19" i="1" s="1"/>
  <c r="Q13" i="1"/>
  <c r="R13" i="1" s="1"/>
  <c r="R21" i="1" l="1"/>
  <c r="R24" i="1" s="1"/>
</calcChain>
</file>

<file path=xl/sharedStrings.xml><?xml version="1.0" encoding="utf-8"?>
<sst xmlns="http://schemas.openxmlformats.org/spreadsheetml/2006/main" count="42" uniqueCount="42">
  <si>
    <t>Slice #</t>
  </si>
  <si>
    <t>h1</t>
  </si>
  <si>
    <t>h2</t>
  </si>
  <si>
    <t>h3</t>
  </si>
  <si>
    <t>W</t>
  </si>
  <si>
    <t>a</t>
  </si>
  <si>
    <t>hw</t>
  </si>
  <si>
    <t>u</t>
  </si>
  <si>
    <t>c'</t>
  </si>
  <si>
    <r>
      <rPr>
        <b/>
        <sz val="11"/>
        <color indexed="8"/>
        <rFont val="Symbol"/>
        <family val="1"/>
        <charset val="2"/>
      </rPr>
      <t>D</t>
    </r>
    <r>
      <rPr>
        <b/>
        <sz val="11"/>
        <color indexed="8"/>
        <rFont val="Calibri"/>
        <family val="2"/>
      </rPr>
      <t>x</t>
    </r>
  </si>
  <si>
    <r>
      <t>Wsin</t>
    </r>
    <r>
      <rPr>
        <b/>
        <sz val="11"/>
        <color indexed="8"/>
        <rFont val="Symbol"/>
        <family val="1"/>
        <charset val="2"/>
      </rPr>
      <t>a</t>
    </r>
  </si>
  <si>
    <r>
      <t>Wcos</t>
    </r>
    <r>
      <rPr>
        <b/>
        <sz val="11"/>
        <color indexed="8"/>
        <rFont val="Symbol"/>
        <family val="1"/>
        <charset val="2"/>
      </rPr>
      <t>a</t>
    </r>
  </si>
  <si>
    <r>
      <rPr>
        <b/>
        <sz val="11"/>
        <color indexed="8"/>
        <rFont val="Symbol"/>
        <family val="1"/>
        <charset val="2"/>
      </rPr>
      <t>D</t>
    </r>
    <r>
      <rPr>
        <b/>
        <sz val="11"/>
        <color indexed="8"/>
        <rFont val="Calibri"/>
        <family val="2"/>
      </rPr>
      <t>l</t>
    </r>
  </si>
  <si>
    <r>
      <t>c'</t>
    </r>
    <r>
      <rPr>
        <b/>
        <sz val="11"/>
        <color indexed="8"/>
        <rFont val="Symbol"/>
        <family val="1"/>
        <charset val="2"/>
      </rPr>
      <t>D</t>
    </r>
    <r>
      <rPr>
        <b/>
        <sz val="11"/>
        <color indexed="8"/>
        <rFont val="Calibri"/>
        <family val="2"/>
      </rPr>
      <t>l</t>
    </r>
  </si>
  <si>
    <t>Soil</t>
  </si>
  <si>
    <t>g</t>
  </si>
  <si>
    <r>
      <rPr>
        <b/>
        <sz val="11"/>
        <color indexed="8"/>
        <rFont val="Symbol"/>
        <family val="1"/>
        <charset val="2"/>
      </rPr>
      <t>g</t>
    </r>
    <r>
      <rPr>
        <b/>
        <sz val="11"/>
        <color indexed="8"/>
        <rFont val="Calibri"/>
        <family val="2"/>
      </rPr>
      <t>w:</t>
    </r>
  </si>
  <si>
    <t xml:space="preserve">F = </t>
  </si>
  <si>
    <r>
      <rPr>
        <sz val="11"/>
        <color indexed="8"/>
        <rFont val="Symbol"/>
        <family val="1"/>
        <charset val="2"/>
      </rPr>
      <t>S</t>
    </r>
    <r>
      <rPr>
        <sz val="11"/>
        <color indexed="8"/>
        <rFont val="Calibri"/>
        <family val="2"/>
      </rPr>
      <t>n</t>
    </r>
    <r>
      <rPr>
        <vertAlign val="subscript"/>
        <sz val="11"/>
        <color indexed="8"/>
        <rFont val="Calibri"/>
        <family val="2"/>
      </rPr>
      <t>2</t>
    </r>
    <r>
      <rPr>
        <sz val="11"/>
        <color indexed="8"/>
        <rFont val="Calibri"/>
        <family val="2"/>
      </rPr>
      <t xml:space="preserve"> = </t>
    </r>
  </si>
  <si>
    <r>
      <rPr>
        <sz val="11"/>
        <color indexed="8"/>
        <rFont val="Symbol"/>
        <family val="1"/>
        <charset val="2"/>
      </rPr>
      <t>S</t>
    </r>
    <r>
      <rPr>
        <sz val="11"/>
        <color indexed="8"/>
        <rFont val="Calibri"/>
        <family val="2"/>
      </rPr>
      <t>n</t>
    </r>
    <r>
      <rPr>
        <vertAlign val="subscript"/>
        <sz val="11"/>
        <color indexed="8"/>
        <rFont val="Calibri"/>
        <family val="2"/>
      </rPr>
      <t>1</t>
    </r>
    <r>
      <rPr>
        <sz val="11"/>
        <color indexed="8"/>
        <rFont val="Calibri"/>
        <family val="2"/>
      </rPr>
      <t xml:space="preserve"> =  </t>
    </r>
  </si>
  <si>
    <t>Brigham Young University - CE En 544</t>
  </si>
  <si>
    <t>a1</t>
  </si>
  <si>
    <t>a2</t>
  </si>
  <si>
    <t>a3</t>
  </si>
  <si>
    <r>
      <rPr>
        <sz val="11"/>
        <color indexed="8"/>
        <rFont val="Symbol"/>
        <family val="1"/>
        <charset val="2"/>
      </rPr>
      <t>S</t>
    </r>
    <r>
      <rPr>
        <sz val="11"/>
        <color indexed="8"/>
        <rFont val="Calibri"/>
        <family val="2"/>
      </rPr>
      <t>d</t>
    </r>
    <r>
      <rPr>
        <vertAlign val="subscript"/>
        <sz val="11"/>
        <color indexed="8"/>
        <rFont val="Calibri"/>
        <family val="2"/>
      </rPr>
      <t>2</t>
    </r>
    <r>
      <rPr>
        <sz val="11"/>
        <color indexed="8"/>
        <rFont val="Calibri"/>
        <family val="2"/>
      </rPr>
      <t xml:space="preserve"> = </t>
    </r>
  </si>
  <si>
    <r>
      <rPr>
        <sz val="11"/>
        <color indexed="8"/>
        <rFont val="Symbol"/>
        <family val="1"/>
        <charset val="2"/>
      </rPr>
      <t>S</t>
    </r>
    <r>
      <rPr>
        <sz val="11"/>
        <color indexed="8"/>
        <rFont val="Calibri"/>
        <family val="2"/>
      </rPr>
      <t>d</t>
    </r>
    <r>
      <rPr>
        <vertAlign val="subscript"/>
        <sz val="11"/>
        <color indexed="8"/>
        <rFont val="Calibri"/>
        <family val="2"/>
      </rPr>
      <t>1</t>
    </r>
    <r>
      <rPr>
        <sz val="11"/>
        <color indexed="8"/>
        <rFont val="Calibri"/>
        <family val="2"/>
      </rPr>
      <t xml:space="preserve"> =  </t>
    </r>
  </si>
  <si>
    <t>cr</t>
  </si>
  <si>
    <r>
      <t>f</t>
    </r>
    <r>
      <rPr>
        <b/>
        <sz val="11"/>
        <color theme="1"/>
        <rFont val="Calibri"/>
        <family val="2"/>
        <scheme val="minor"/>
      </rPr>
      <t>r</t>
    </r>
  </si>
  <si>
    <t>R:</t>
  </si>
  <si>
    <t>[pcf]</t>
  </si>
  <si>
    <t>[ft]</t>
  </si>
  <si>
    <t>k:</t>
  </si>
  <si>
    <t>Strength Reduction:</t>
  </si>
  <si>
    <t>Peak Acceleration:</t>
  </si>
  <si>
    <t>Acceleration mult:</t>
  </si>
  <si>
    <r>
      <t>(Wcos</t>
    </r>
    <r>
      <rPr>
        <b/>
        <sz val="11"/>
        <color indexed="8"/>
        <rFont val="Symbol"/>
        <family val="1"/>
        <charset val="2"/>
      </rPr>
      <t>a-</t>
    </r>
    <r>
      <rPr>
        <b/>
        <sz val="11"/>
        <color indexed="8"/>
        <rFont val="Calibri"/>
        <family val="2"/>
        <scheme val="minor"/>
      </rPr>
      <t>kWsin</t>
    </r>
    <r>
      <rPr>
        <b/>
        <sz val="11"/>
        <color indexed="8"/>
        <rFont val="Symbol"/>
        <family val="1"/>
        <charset val="2"/>
      </rPr>
      <t>a</t>
    </r>
    <r>
      <rPr>
        <b/>
        <sz val="11"/>
        <color indexed="8"/>
        <rFont val="Calibri"/>
        <family val="2"/>
      </rPr>
      <t>-u</t>
    </r>
    <r>
      <rPr>
        <b/>
        <sz val="11"/>
        <color indexed="8"/>
        <rFont val="Symbol"/>
        <family val="1"/>
        <charset val="2"/>
      </rPr>
      <t>D</t>
    </r>
    <r>
      <rPr>
        <b/>
        <sz val="11"/>
        <color indexed="8"/>
        <rFont val="Calibri"/>
        <family val="2"/>
      </rPr>
      <t>l)tan</t>
    </r>
    <r>
      <rPr>
        <b/>
        <sz val="11"/>
        <color indexed="8"/>
        <rFont val="Symbol"/>
        <family val="1"/>
        <charset val="2"/>
      </rPr>
      <t>f</t>
    </r>
    <r>
      <rPr>
        <b/>
        <sz val="11"/>
        <color indexed="8"/>
        <rFont val="Calibri"/>
        <family val="2"/>
      </rPr>
      <t>'</t>
    </r>
  </si>
  <si>
    <t>Original Equation:</t>
  </si>
  <si>
    <r>
      <t>W</t>
    </r>
    <r>
      <rPr>
        <b/>
        <vertAlign val="subscript"/>
        <sz val="11"/>
        <color theme="1"/>
        <rFont val="Calibri"/>
        <family val="2"/>
        <scheme val="minor"/>
      </rPr>
      <t>i</t>
    </r>
    <r>
      <rPr>
        <b/>
        <sz val="11"/>
        <color theme="1"/>
        <rFont val="Calibri"/>
        <family val="2"/>
        <scheme val="minor"/>
      </rPr>
      <t>a</t>
    </r>
    <r>
      <rPr>
        <b/>
        <vertAlign val="subscript"/>
        <sz val="11"/>
        <color theme="1"/>
        <rFont val="Calibri"/>
        <family val="2"/>
        <scheme val="minor"/>
      </rPr>
      <t>i</t>
    </r>
  </si>
  <si>
    <t>Ordinary Method of Slices - Seismic</t>
  </si>
  <si>
    <t>cr (adj)</t>
  </si>
  <si>
    <r>
      <t>tan</t>
    </r>
    <r>
      <rPr>
        <b/>
        <sz val="11"/>
        <color indexed="8"/>
        <rFont val="Symbol"/>
        <family val="1"/>
        <charset val="2"/>
      </rPr>
      <t>f</t>
    </r>
    <r>
      <rPr>
        <b/>
        <sz val="11"/>
        <color indexed="8"/>
        <rFont val="Calibri"/>
        <family val="2"/>
      </rPr>
      <t>'</t>
    </r>
  </si>
  <si>
    <r>
      <rPr>
        <b/>
        <sz val="11"/>
        <color theme="1"/>
        <rFont val="Calibri"/>
        <family val="2"/>
        <scheme val="minor"/>
      </rPr>
      <t>tan</t>
    </r>
    <r>
      <rPr>
        <b/>
        <sz val="11"/>
        <color theme="1"/>
        <rFont val="Symbol"/>
        <family val="1"/>
        <charset val="2"/>
      </rPr>
      <t>f</t>
    </r>
    <r>
      <rPr>
        <b/>
        <sz val="11"/>
        <color theme="1"/>
        <rFont val="Calibri"/>
        <family val="2"/>
        <scheme val="minor"/>
      </rPr>
      <t>r (adj)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</si>
</sst>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.000"/>
  </numFmts>
  <fonts count="11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sz val="11"/>
      <color indexed="8"/>
      <name val="Symbol"/>
      <family val="1"/>
      <charset val="2"/>
    </font>
    <font>
      <b/>
      <sz val="11"/>
      <color indexed="8"/>
      <name val="Symbol"/>
      <family val="1"/>
      <charset val="2"/>
    </font>
    <font>
      <vertAlign val="subscript"/>
      <sz val="11"/>
      <color indexed="8"/>
      <name val="Calibri"/>
      <family val="2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1"/>
      <color theme="1"/>
      <name val="Symbol"/>
      <family val="1"/>
      <charset val="2"/>
    </font>
    <font>
      <b/>
      <sz val="11"/>
      <color indexed="8"/>
      <name val="Calibri"/>
      <family val="2"/>
      <scheme val="minor"/>
    </font>
    <font>
      <b/>
      <vertAlign val="subscript"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7" fillId="0" borderId="0" xfId="0" applyFont="1"/>
    <xf numFmtId="0" fontId="0" fillId="0" borderId="0" xfId="0" applyAlignment="1">
      <alignment horizontal="center"/>
    </xf>
    <xf numFmtId="0" fontId="6" fillId="0" borderId="1" xfId="0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6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6" fillId="0" borderId="0" xfId="0" applyFont="1" applyAlignment="1">
      <alignment horizontal="right"/>
    </xf>
    <xf numFmtId="164" fontId="0" fillId="0" borderId="1" xfId="0" applyNumberFormat="1" applyBorder="1" applyAlignment="1">
      <alignment horizontal="center"/>
    </xf>
    <xf numFmtId="0" fontId="1" fillId="0" borderId="0" xfId="0" applyFont="1" applyAlignment="1">
      <alignment horizontal="right"/>
    </xf>
    <xf numFmtId="0" fontId="0" fillId="0" borderId="0" xfId="0" applyAlignment="1">
      <alignment horizontal="left"/>
    </xf>
    <xf numFmtId="0" fontId="6" fillId="0" borderId="0" xfId="0" applyFont="1" applyAlignment="1">
      <alignment horizontal="left"/>
    </xf>
    <xf numFmtId="164" fontId="0" fillId="0" borderId="1" xfId="0" applyNumberFormat="1" applyBorder="1" applyAlignment="1">
      <alignment horizontal="center"/>
    </xf>
    <xf numFmtId="0" fontId="0" fillId="0" borderId="0" xfId="0"/>
    <xf numFmtId="0" fontId="6" fillId="0" borderId="0" xfId="0" applyFont="1" applyAlignment="1">
      <alignment horizontal="center"/>
    </xf>
    <xf numFmtId="0" fontId="0" fillId="2" borderId="0" xfId="0" applyFill="1" applyAlignment="1">
      <alignment horizontal="center"/>
    </xf>
    <xf numFmtId="164" fontId="0" fillId="2" borderId="1" xfId="0" applyNumberFormat="1" applyFill="1" applyBorder="1" applyAlignment="1">
      <alignment horizontal="center"/>
    </xf>
    <xf numFmtId="2" fontId="6" fillId="2" borderId="1" xfId="0" applyNumberFormat="1" applyFont="1" applyFill="1" applyBorder="1" applyAlignment="1">
      <alignment horizontal="center"/>
    </xf>
    <xf numFmtId="165" fontId="0" fillId="2" borderId="0" xfId="0" applyNumberFormat="1" applyFill="1" applyAlignment="1">
      <alignment horizontal="center"/>
    </xf>
    <xf numFmtId="165" fontId="0" fillId="0" borderId="1" xfId="0" applyNumberFormat="1" applyBorder="1" applyAlignment="1">
      <alignment horizontal="center"/>
    </xf>
    <xf numFmtId="0" fontId="6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161925</xdr:colOff>
          <xdr:row>35</xdr:row>
          <xdr:rowOff>57150</xdr:rowOff>
        </xdr:from>
        <xdr:to>
          <xdr:col>21</xdr:col>
          <xdr:colOff>371475</xdr:colOff>
          <xdr:row>48</xdr:row>
          <xdr:rowOff>95250</xdr:rowOff>
        </xdr:to>
        <xdr:sp macro="" textlink="">
          <xdr:nvSpPr>
            <xdr:cNvPr id="1028" name="Object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561975</xdr:colOff>
          <xdr:row>40</xdr:row>
          <xdr:rowOff>76200</xdr:rowOff>
        </xdr:from>
        <xdr:to>
          <xdr:col>10</xdr:col>
          <xdr:colOff>790575</xdr:colOff>
          <xdr:row>58</xdr:row>
          <xdr:rowOff>85725</xdr:rowOff>
        </xdr:to>
        <xdr:sp macro="" textlink="">
          <xdr:nvSpPr>
            <xdr:cNvPr id="1050" name="Object 26" hidden="1">
              <a:extLst>
                <a:ext uri="{63B3BB69-23CF-44E3-9099-C40C66FF867C}">
                  <a14:compatExt spid="_x0000_s1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466725</xdr:colOff>
          <xdr:row>23</xdr:row>
          <xdr:rowOff>38100</xdr:rowOff>
        </xdr:from>
        <xdr:to>
          <xdr:col>11</xdr:col>
          <xdr:colOff>47625</xdr:colOff>
          <xdr:row>36</xdr:row>
          <xdr:rowOff>0</xdr:rowOff>
        </xdr:to>
        <xdr:sp macro="" textlink="">
          <xdr:nvSpPr>
            <xdr:cNvPr id="1052" name="Object 28" hidden="1">
              <a:extLst>
                <a:ext uri="{63B3BB69-23CF-44E3-9099-C40C66FF867C}">
                  <a14:compatExt spid="_x0000_s10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15</xdr:col>
      <xdr:colOff>47625</xdr:colOff>
      <xdr:row>2</xdr:row>
      <xdr:rowOff>123825</xdr:rowOff>
    </xdr:from>
    <xdr:to>
      <xdr:col>21</xdr:col>
      <xdr:colOff>128866</xdr:colOff>
      <xdr:row>6</xdr:row>
      <xdr:rowOff>98052</xdr:rowOff>
    </xdr:to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8" name="Rectangle 7"/>
            <xdr:cNvSpPr/>
          </xdr:nvSpPr>
          <xdr:spPr>
            <a:xfrm>
              <a:off x="9601200" y="647700"/>
              <a:ext cx="4519891" cy="736227"/>
            </a:xfrm>
            <a:prstGeom prst="rect">
              <a:avLst/>
            </a:prstGeom>
          </xdr:spPr>
          <xdr:txBody>
            <a:bodyPr wrap="square">
              <a:sp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m:rPr>
                        <m:sty m:val="p"/>
                      </m:rPr>
                      <a:rPr lang="en-US" i="0">
                        <a:latin typeface="Cambria Math" panose="02040503050406030204" pitchFamily="18" charset="0"/>
                      </a:rPr>
                      <m:t>F</m:t>
                    </m:r>
                    <m:r>
                      <a:rPr lang="en-US" i="0">
                        <a:latin typeface="Cambria Math" panose="02040503050406030204" pitchFamily="18" charset="0"/>
                      </a:rPr>
                      <m:t>=</m:t>
                    </m:r>
                    <m:f>
                      <m:fPr>
                        <m:ctrlPr>
                          <a:rPr lang="en-US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d>
                          <m:dPr>
                            <m:begChr m:val=""/>
                            <m:endChr m:val="]"/>
                            <m:ctrlPr>
                              <a:rPr lang="en-US" i="1">
                                <a:latin typeface="Cambria Math" panose="02040503050406030204" pitchFamily="18" charset="0"/>
                              </a:rPr>
                            </m:ctrlPr>
                          </m:dPr>
                          <m:e>
                            <m:nary>
                              <m:naryPr>
                                <m:chr m:val="∑"/>
                                <m:grow m:val="on"/>
                                <m:subHide m:val="on"/>
                                <m:supHide m:val="on"/>
                                <m:ctrlPr>
                                  <a:rPr lang="en-US" i="1">
                                    <a:latin typeface="Cambria Math" panose="02040503050406030204" pitchFamily="18" charset="0"/>
                                  </a:rPr>
                                </m:ctrlPr>
                              </m:naryPr>
                              <m:sub/>
                              <m:sup/>
                              <m:e>
                                <m:r>
                                  <a:rPr lang="en-US" i="0">
                                    <a:latin typeface="Cambria Math" panose="02040503050406030204" pitchFamily="18" charset="0"/>
                                  </a:rPr>
                                  <m:t>[</m:t>
                                </m:r>
                              </m:e>
                            </m:nary>
                            <m:r>
                              <m:rPr>
                                <m:sty m:val="p"/>
                              </m:rPr>
                              <a:rPr lang="en-US" i="0">
                                <a:latin typeface="Cambria Math" panose="02040503050406030204" pitchFamily="18" charset="0"/>
                              </a:rPr>
                              <m:t>c</m:t>
                            </m:r>
                            <m:r>
                              <a:rPr lang="en-US" i="0">
                                <a:latin typeface="Cambria Math" panose="02040503050406030204" pitchFamily="18" charset="0"/>
                              </a:rPr>
                              <m:t>′</m:t>
                            </m:r>
                            <m:r>
                              <m:rPr>
                                <m:sty m:val="p"/>
                              </m:rPr>
                              <a:rPr lang="en-US" i="0">
                                <a:latin typeface="Cambria Math" panose="02040503050406030204" pitchFamily="18" charset="0"/>
                              </a:rPr>
                              <m:t>Δ</m:t>
                            </m:r>
                            <m:r>
                              <a:rPr lang="en-US" i="0">
                                <a:latin typeface="Cambria Math" panose="02040503050406030204" pitchFamily="18" charset="0"/>
                              </a:rPr>
                              <m:t>𝓁</m:t>
                            </m:r>
                            <m:r>
                              <a:rPr lang="en-US" i="0">
                                <a:latin typeface="Cambria Math" panose="02040503050406030204" pitchFamily="18" charset="0"/>
                              </a:rPr>
                              <m:t>+(</m:t>
                            </m:r>
                            <m:r>
                              <m:rPr>
                                <m:sty m:val="p"/>
                              </m:rPr>
                              <a:rPr lang="en-US" i="0">
                                <a:latin typeface="Cambria Math" panose="02040503050406030204" pitchFamily="18" charset="0"/>
                              </a:rPr>
                              <m:t>Wcosα</m:t>
                            </m:r>
                            <m:r>
                              <a:rPr lang="en-US" i="0">
                                <a:latin typeface="Cambria Math" panose="02040503050406030204" pitchFamily="18" charset="0"/>
                              </a:rPr>
                              <m:t>−</m:t>
                            </m:r>
                            <m:r>
                              <m:rPr>
                                <m:sty m:val="p"/>
                              </m:rPr>
                              <a:rPr lang="en-US" i="0">
                                <a:latin typeface="Cambria Math" panose="02040503050406030204" pitchFamily="18" charset="0"/>
                              </a:rPr>
                              <m:t>uΔ</m:t>
                            </m:r>
                            <m:r>
                              <a:rPr lang="en-US" i="0">
                                <a:latin typeface="Cambria Math" panose="02040503050406030204" pitchFamily="18" charset="0"/>
                              </a:rPr>
                              <m:t>𝓁</m:t>
                            </m:r>
                            <m:sSup>
                              <m:sSupPr>
                                <m:ctrlPr>
                                  <a:rPr lang="en-US" i="1">
                                    <a:latin typeface="Cambria Math" panose="02040503050406030204" pitchFamily="18" charset="0"/>
                                  </a:rPr>
                                </m:ctrlPr>
                              </m:sSupPr>
                              <m:e>
                                <m:r>
                                  <m:rPr>
                                    <m:sty m:val="p"/>
                                  </m:rPr>
                                  <a:rPr lang="en-US" i="0">
                                    <a:latin typeface="Cambria Math" panose="02040503050406030204" pitchFamily="18" charset="0"/>
                                  </a:rPr>
                                  <m:t>cos</m:t>
                                </m:r>
                              </m:e>
                              <m:sup>
                                <m:r>
                                  <a:rPr lang="en-US" i="0">
                                    <a:latin typeface="Cambria Math" panose="02040503050406030204" pitchFamily="18" charset="0"/>
                                  </a:rPr>
                                  <m:t>2</m:t>
                                </m:r>
                              </m:sup>
                            </m:sSup>
                            <m:r>
                              <m:rPr>
                                <m:sty m:val="p"/>
                              </m:rPr>
                              <a:rPr lang="en-US" i="0">
                                <a:latin typeface="Cambria Math" panose="02040503050406030204" pitchFamily="18" charset="0"/>
                              </a:rPr>
                              <m:t>α</m:t>
                            </m:r>
                            <m:r>
                              <a:rPr lang="en-US" i="0">
                                <a:latin typeface="Cambria Math" panose="02040503050406030204" pitchFamily="18" charset="0"/>
                              </a:rPr>
                              <m:t>)</m:t>
                            </m:r>
                            <m:r>
                              <m:rPr>
                                <m:sty m:val="p"/>
                              </m:rPr>
                              <a:rPr lang="en-US" i="0">
                                <a:latin typeface="Cambria Math" panose="02040503050406030204" pitchFamily="18" charset="0"/>
                              </a:rPr>
                              <m:t>tanϕ</m:t>
                            </m:r>
                            <m:r>
                              <a:rPr lang="en-US" i="0">
                                <a:latin typeface="Cambria Math" panose="02040503050406030204" pitchFamily="18" charset="0"/>
                              </a:rPr>
                              <m:t>′</m:t>
                            </m:r>
                          </m:e>
                        </m:d>
                      </m:num>
                      <m:den>
                        <m:nary>
                          <m:naryPr>
                            <m:chr m:val="∑"/>
                            <m:grow m:val="on"/>
                            <m:subHide m:val="on"/>
                            <m:supHide m:val="on"/>
                            <m:ctrlPr>
                              <a:rPr lang="en-US" i="1">
                                <a:latin typeface="Cambria Math" panose="02040503050406030204" pitchFamily="18" charset="0"/>
                              </a:rPr>
                            </m:ctrlPr>
                          </m:naryPr>
                          <m:sub/>
                          <m:sup/>
                          <m:e>
                            <m:r>
                              <m:rPr>
                                <m:sty m:val="p"/>
                              </m:rPr>
                              <a:rPr lang="en-US" i="0">
                                <a:latin typeface="Cambria Math" panose="02040503050406030204" pitchFamily="18" charset="0"/>
                              </a:rPr>
                              <m:t>W</m:t>
                            </m:r>
                          </m:e>
                        </m:nary>
                        <m:r>
                          <m:rPr>
                            <m:sty m:val="p"/>
                          </m:rPr>
                          <a:rPr lang="en-US" i="0">
                            <a:latin typeface="Cambria Math" panose="02040503050406030204" pitchFamily="18" charset="0"/>
                          </a:rPr>
                          <m:t>sinα</m:t>
                        </m:r>
                      </m:den>
                    </m:f>
                  </m:oMath>
                </m:oMathPara>
              </a14:m>
              <a:endParaRPr lang="en-US"/>
            </a:p>
          </xdr:txBody>
        </xdr:sp>
      </mc:Choice>
      <mc:Fallback>
        <xdr:sp macro="" textlink="">
          <xdr:nvSpPr>
            <xdr:cNvPr id="8" name="Rectangle 7"/>
            <xdr:cNvSpPr/>
          </xdr:nvSpPr>
          <xdr:spPr>
            <a:xfrm>
              <a:off x="9601200" y="647700"/>
              <a:ext cx="4519891" cy="736227"/>
            </a:xfrm>
            <a:prstGeom prst="rect">
              <a:avLst/>
            </a:prstGeom>
          </xdr:spPr>
          <xdr:txBody>
            <a:bodyPr wrap="square">
              <a:sp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/>
              <a:r>
                <a:rPr lang="en-US" i="0">
                  <a:latin typeface="Cambria Math" panose="02040503050406030204" pitchFamily="18" charset="0"/>
                </a:rPr>
                <a:t>F=├ ∑128▒[ c′Δ𝓁+(Wcosα−uΔ𝓁cos^2 α)tanϕ′]/(∑128▒W sinα)</a:t>
              </a:r>
              <a:endParaRPr lang="en-US"/>
            </a:p>
          </xdr:txBody>
        </xdr:sp>
      </mc:Fallback>
    </mc:AlternateContent>
    <xdr:clientData/>
  </xdr:twoCellAnchor>
  <xdr:twoCellAnchor>
    <xdr:from>
      <xdr:col>12</xdr:col>
      <xdr:colOff>295275</xdr:colOff>
      <xdr:row>21</xdr:row>
      <xdr:rowOff>104775</xdr:rowOff>
    </xdr:from>
    <xdr:to>
      <xdr:col>16</xdr:col>
      <xdr:colOff>65685</xdr:colOff>
      <xdr:row>25</xdr:row>
      <xdr:rowOff>18024</xdr:rowOff>
    </xdr:to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9" name="Rectangle 8"/>
            <xdr:cNvSpPr/>
          </xdr:nvSpPr>
          <xdr:spPr>
            <a:xfrm>
              <a:off x="8020050" y="4476750"/>
              <a:ext cx="2208810" cy="675249"/>
            </a:xfrm>
            <a:prstGeom prst="rect">
              <a:avLst/>
            </a:prstGeom>
          </xdr:spPr>
          <xdr:txBody>
            <a:bodyPr wrap="square">
              <a:sp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m:rPr>
                        <m:sty m:val="p"/>
                      </m:rPr>
                      <a:rPr lang="en-US" i="0">
                        <a:latin typeface="Cambria Math" panose="02040503050406030204" pitchFamily="18" charset="0"/>
                      </a:rPr>
                      <m:t>F</m:t>
                    </m:r>
                    <m:r>
                      <a:rPr lang="en-US" i="0">
                        <a:latin typeface="Cambria Math" panose="02040503050406030204" pitchFamily="18" charset="0"/>
                      </a:rPr>
                      <m:t>=</m:t>
                    </m:r>
                    <m:f>
                      <m:fPr>
                        <m:ctrlPr>
                          <a:rPr lang="en-US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m:rPr>
                            <m:sty m:val="p"/>
                          </m:rPr>
                          <a:rPr lang="en-US" i="0">
                            <a:latin typeface="Cambria Math" panose="02040503050406030204" pitchFamily="18" charset="0"/>
                          </a:rPr>
                          <m:t>R</m:t>
                        </m:r>
                        <m:d>
                          <m:dPr>
                            <m:ctrlPr>
                              <a:rPr lang="en-US" i="1">
                                <a:latin typeface="Cambria Math" panose="02040503050406030204" pitchFamily="18" charset="0"/>
                              </a:rPr>
                            </m:ctrlPr>
                          </m:dPr>
                          <m:e>
                            <m:nary>
                              <m:naryPr>
                                <m:chr m:val="∑"/>
                                <m:grow m:val="on"/>
                                <m:subHide m:val="on"/>
                                <m:supHide m:val="on"/>
                                <m:ctrlPr>
                                  <a:rPr lang="en-US" i="1">
                                    <a:latin typeface="Cambria Math" panose="02040503050406030204" pitchFamily="18" charset="0"/>
                                  </a:rPr>
                                </m:ctrlPr>
                              </m:naryPr>
                              <m:sub/>
                              <m:sup/>
                              <m:e>
                                <m:sSub>
                                  <m:sSubPr>
                                    <m:ctrlPr>
                                      <a:rPr lang="en-US" i="1">
                                        <a:latin typeface="Cambria Math" panose="02040503050406030204" pitchFamily="18" charset="0"/>
                                      </a:rPr>
                                    </m:ctrlPr>
                                  </m:sSubPr>
                                  <m:e>
                                    <m:r>
                                      <m:rPr>
                                        <m:sty m:val="p"/>
                                      </m:rPr>
                                      <a:rPr lang="en-US" i="0">
                                        <a:latin typeface="Cambria Math" panose="02040503050406030204" pitchFamily="18" charset="0"/>
                                      </a:rPr>
                                      <m:t>n</m:t>
                                    </m:r>
                                  </m:e>
                                  <m:sub>
                                    <m:r>
                                      <a:rPr lang="en-US" i="0">
                                        <a:latin typeface="Cambria Math" panose="02040503050406030204" pitchFamily="18" charset="0"/>
                                      </a:rPr>
                                      <m:t>1</m:t>
                                    </m:r>
                                  </m:sub>
                                </m:sSub>
                              </m:e>
                            </m:nary>
                            <m:r>
                              <a:rPr lang="en-US" i="0">
                                <a:latin typeface="Cambria Math" panose="02040503050406030204" pitchFamily="18" charset="0"/>
                              </a:rPr>
                              <m:t>+</m:t>
                            </m:r>
                            <m:nary>
                              <m:naryPr>
                                <m:chr m:val="∑"/>
                                <m:grow m:val="on"/>
                                <m:subHide m:val="on"/>
                                <m:supHide m:val="on"/>
                                <m:ctrlPr>
                                  <a:rPr lang="en-US" i="1">
                                    <a:latin typeface="Cambria Math" panose="02040503050406030204" pitchFamily="18" charset="0"/>
                                  </a:rPr>
                                </m:ctrlPr>
                              </m:naryPr>
                              <m:sub/>
                              <m:sup/>
                              <m:e>
                                <m:sSub>
                                  <m:sSubPr>
                                    <m:ctrlPr>
                                      <a:rPr lang="en-US" i="1">
                                        <a:latin typeface="Cambria Math" panose="02040503050406030204" pitchFamily="18" charset="0"/>
                                      </a:rPr>
                                    </m:ctrlPr>
                                  </m:sSubPr>
                                  <m:e>
                                    <m:r>
                                      <m:rPr>
                                        <m:sty m:val="p"/>
                                      </m:rPr>
                                      <a:rPr lang="en-US" i="0">
                                        <a:latin typeface="Cambria Math" panose="02040503050406030204" pitchFamily="18" charset="0"/>
                                      </a:rPr>
                                      <m:t>n</m:t>
                                    </m:r>
                                  </m:e>
                                  <m:sub>
                                    <m:r>
                                      <a:rPr lang="en-US" i="0">
                                        <a:latin typeface="Cambria Math" panose="02040503050406030204" pitchFamily="18" charset="0"/>
                                      </a:rPr>
                                      <m:t>2</m:t>
                                    </m:r>
                                  </m:sub>
                                </m:sSub>
                              </m:e>
                            </m:nary>
                          </m:e>
                        </m:d>
                      </m:num>
                      <m:den>
                        <m:r>
                          <m:rPr>
                            <m:sty m:val="p"/>
                          </m:rPr>
                          <a:rPr lang="en-US" i="0">
                            <a:latin typeface="Cambria Math" panose="02040503050406030204" pitchFamily="18" charset="0"/>
                          </a:rPr>
                          <m:t>R</m:t>
                        </m:r>
                        <m:nary>
                          <m:naryPr>
                            <m:chr m:val="∑"/>
                            <m:grow m:val="on"/>
                            <m:subHide m:val="on"/>
                            <m:supHide m:val="on"/>
                            <m:ctrlPr>
                              <a:rPr lang="en-US" i="1">
                                <a:latin typeface="Cambria Math" panose="02040503050406030204" pitchFamily="18" charset="0"/>
                              </a:rPr>
                            </m:ctrlPr>
                          </m:naryPr>
                          <m:sub/>
                          <m:sup/>
                          <m:e>
                            <m:sSub>
                              <m:sSubPr>
                                <m:ctrlPr>
                                  <a:rPr lang="en-US" i="1">
                                    <a:latin typeface="Cambria Math" panose="02040503050406030204" pitchFamily="18" charset="0"/>
                                  </a:rPr>
                                </m:ctrlPr>
                              </m:sSubPr>
                              <m:e>
                                <m:r>
                                  <m:rPr>
                                    <m:sty m:val="p"/>
                                  </m:rPr>
                                  <a:rPr lang="en-US" i="0">
                                    <a:latin typeface="Cambria Math" panose="02040503050406030204" pitchFamily="18" charset="0"/>
                                  </a:rPr>
                                  <m:t>d</m:t>
                                </m:r>
                              </m:e>
                              <m:sub>
                                <m:r>
                                  <a:rPr lang="en-US" i="0">
                                    <a:latin typeface="Cambria Math" panose="02040503050406030204" pitchFamily="18" charset="0"/>
                                  </a:rPr>
                                  <m:t>1</m:t>
                                </m:r>
                              </m:sub>
                            </m:sSub>
                          </m:e>
                        </m:nary>
                        <m:r>
                          <a:rPr lang="en-US" i="0">
                            <a:latin typeface="Cambria Math" panose="02040503050406030204" pitchFamily="18" charset="0"/>
                          </a:rPr>
                          <m:t>+</m:t>
                        </m:r>
                        <m:r>
                          <m:rPr>
                            <m:sty m:val="p"/>
                          </m:rPr>
                          <a:rPr lang="en-US" i="0">
                            <a:latin typeface="Cambria Math" panose="02040503050406030204" pitchFamily="18" charset="0"/>
                          </a:rPr>
                          <m:t>k</m:t>
                        </m:r>
                        <m:nary>
                          <m:naryPr>
                            <m:chr m:val="∑"/>
                            <m:grow m:val="on"/>
                            <m:subHide m:val="on"/>
                            <m:supHide m:val="on"/>
                            <m:ctrlPr>
                              <a:rPr lang="en-US" i="1">
                                <a:latin typeface="Cambria Math" panose="02040503050406030204" pitchFamily="18" charset="0"/>
                              </a:rPr>
                            </m:ctrlPr>
                          </m:naryPr>
                          <m:sub/>
                          <m:sup/>
                          <m:e>
                            <m:sSub>
                              <m:sSubPr>
                                <m:ctrlPr>
                                  <a:rPr lang="en-US" i="1">
                                    <a:latin typeface="Cambria Math" panose="02040503050406030204" pitchFamily="18" charset="0"/>
                                  </a:rPr>
                                </m:ctrlPr>
                              </m:sSubPr>
                              <m:e>
                                <m:r>
                                  <m:rPr>
                                    <m:sty m:val="p"/>
                                  </m:rPr>
                                  <a:rPr lang="en-US" i="0">
                                    <a:latin typeface="Cambria Math" panose="02040503050406030204" pitchFamily="18" charset="0"/>
                                  </a:rPr>
                                  <m:t>d</m:t>
                                </m:r>
                              </m:e>
                              <m:sub>
                                <m:r>
                                  <a:rPr lang="en-US" i="0">
                                    <a:latin typeface="Cambria Math" panose="02040503050406030204" pitchFamily="18" charset="0"/>
                                  </a:rPr>
                                  <m:t>2</m:t>
                                </m:r>
                              </m:sub>
                            </m:sSub>
                          </m:e>
                        </m:nary>
                      </m:den>
                    </m:f>
                  </m:oMath>
                </m:oMathPara>
              </a14:m>
              <a:endParaRPr lang="en-US"/>
            </a:p>
          </xdr:txBody>
        </xdr:sp>
      </mc:Choice>
      <mc:Fallback>
        <xdr:sp macro="" textlink="">
          <xdr:nvSpPr>
            <xdr:cNvPr id="9" name="Rectangle 8"/>
            <xdr:cNvSpPr/>
          </xdr:nvSpPr>
          <xdr:spPr>
            <a:xfrm>
              <a:off x="8020050" y="4476750"/>
              <a:ext cx="2208810" cy="675249"/>
            </a:xfrm>
            <a:prstGeom prst="rect">
              <a:avLst/>
            </a:prstGeom>
          </xdr:spPr>
          <xdr:txBody>
            <a:bodyPr wrap="square">
              <a:sp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/>
              <a:r>
                <a:rPr lang="en-US" i="0">
                  <a:latin typeface="Cambria Math" panose="02040503050406030204" pitchFamily="18" charset="0"/>
                </a:rPr>
                <a:t>F=R(∑128▒n_1 +∑128▒n_2 )/(R∑128▒d_1 +k∑128▒d_2 )</a:t>
              </a:r>
              <a:endParaRPr lang="en-US"/>
            </a:p>
          </xdr:txBody>
        </xdr:sp>
      </mc:Fallback>
    </mc:AlternateContent>
    <xdr:clientData/>
  </xdr:twoCellAnchor>
  <xdr:twoCellAnchor>
    <xdr:from>
      <xdr:col>13</xdr:col>
      <xdr:colOff>600075</xdr:colOff>
      <xdr:row>26</xdr:row>
      <xdr:rowOff>180975</xdr:rowOff>
    </xdr:from>
    <xdr:to>
      <xdr:col>21</xdr:col>
      <xdr:colOff>109665</xdr:colOff>
      <xdr:row>30</xdr:row>
      <xdr:rowOff>146034</xdr:rowOff>
    </xdr:to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10" name="Rectangle 9"/>
            <xdr:cNvSpPr/>
          </xdr:nvSpPr>
          <xdr:spPr>
            <a:xfrm>
              <a:off x="8934450" y="5505450"/>
              <a:ext cx="5167440" cy="727059"/>
            </a:xfrm>
            <a:prstGeom prst="rect">
              <a:avLst/>
            </a:prstGeom>
          </xdr:spPr>
          <xdr:txBody>
            <a:bodyPr wrap="square">
              <a:sp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m:rPr>
                        <m:sty m:val="p"/>
                      </m:rPr>
                      <a:rPr lang="en-US" i="0">
                        <a:latin typeface="Cambria Math" panose="02040503050406030204" pitchFamily="18" charset="0"/>
                      </a:rPr>
                      <m:t>F</m:t>
                    </m:r>
                    <m:r>
                      <a:rPr lang="en-US" i="0">
                        <a:latin typeface="Cambria Math" panose="02040503050406030204" pitchFamily="18" charset="0"/>
                      </a:rPr>
                      <m:t>=</m:t>
                    </m:r>
                    <m:f>
                      <m:fPr>
                        <m:ctrlPr>
                          <a:rPr lang="en-US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m:rPr>
                            <m:sty m:val="p"/>
                          </m:rPr>
                          <a:rPr lang="en-US" i="0">
                            <a:latin typeface="Cambria Math" panose="02040503050406030204" pitchFamily="18" charset="0"/>
                          </a:rPr>
                          <m:t>R</m:t>
                        </m:r>
                        <m:nary>
                          <m:naryPr>
                            <m:chr m:val="∑"/>
                            <m:grow m:val="on"/>
                            <m:subHide m:val="on"/>
                            <m:supHide m:val="on"/>
                            <m:ctrlPr>
                              <a:rPr lang="en-US" i="1">
                                <a:latin typeface="Cambria Math" panose="02040503050406030204" pitchFamily="18" charset="0"/>
                              </a:rPr>
                            </m:ctrlPr>
                          </m:naryPr>
                          <m:sub/>
                          <m:sup/>
                          <m:e>
                            <m:d>
                              <m:dPr>
                                <m:begChr m:val="{"/>
                                <m:endChr m:val="}"/>
                                <m:ctrlPr>
                                  <a:rPr lang="en-US" i="1">
                                    <a:latin typeface="Cambria Math" panose="02040503050406030204" pitchFamily="18" charset="0"/>
                                  </a:rPr>
                                </m:ctrlPr>
                              </m:dPr>
                              <m:e>
                                <m:r>
                                  <m:rPr>
                                    <m:sty m:val="p"/>
                                  </m:rPr>
                                  <a:rPr lang="en-US" i="0">
                                    <a:latin typeface="Cambria Math" panose="02040503050406030204" pitchFamily="18" charset="0"/>
                                  </a:rPr>
                                  <m:t>c</m:t>
                                </m:r>
                                <m:r>
                                  <a:rPr lang="en-US" i="0">
                                    <a:latin typeface="Cambria Math" panose="02040503050406030204" pitchFamily="18" charset="0"/>
                                  </a:rPr>
                                  <m:t>′</m:t>
                                </m:r>
                                <m:r>
                                  <m:rPr>
                                    <m:sty m:val="p"/>
                                  </m:rPr>
                                  <a:rPr lang="en-US" i="0">
                                    <a:latin typeface="Cambria Math" panose="02040503050406030204" pitchFamily="18" charset="0"/>
                                  </a:rPr>
                                  <m:t>Δ</m:t>
                                </m:r>
                                <m:r>
                                  <a:rPr lang="en-US" i="0">
                                    <a:latin typeface="Cambria Math" panose="02040503050406030204" pitchFamily="18" charset="0"/>
                                  </a:rPr>
                                  <m:t>𝓁</m:t>
                                </m:r>
                                <m:r>
                                  <a:rPr lang="en-US" i="0">
                                    <a:latin typeface="Cambria Math" panose="02040503050406030204" pitchFamily="18" charset="0"/>
                                  </a:rPr>
                                  <m:t>+(</m:t>
                                </m:r>
                                <m:r>
                                  <m:rPr>
                                    <m:sty m:val="p"/>
                                  </m:rPr>
                                  <a:rPr lang="en-US" i="0">
                                    <a:latin typeface="Cambria Math" panose="02040503050406030204" pitchFamily="18" charset="0"/>
                                  </a:rPr>
                                  <m:t>Wcosα</m:t>
                                </m:r>
                                <m:r>
                                  <a:rPr lang="en-US" i="0">
                                    <a:latin typeface="Cambria Math" panose="02040503050406030204" pitchFamily="18" charset="0"/>
                                  </a:rPr>
                                  <m:t>−</m:t>
                                </m:r>
                                <m:r>
                                  <m:rPr>
                                    <m:sty m:val="p"/>
                                  </m:rPr>
                                  <a:rPr lang="en-US" i="0">
                                    <a:latin typeface="Cambria Math" panose="02040503050406030204" pitchFamily="18" charset="0"/>
                                  </a:rPr>
                                  <m:t>kWsinα</m:t>
                                </m:r>
                                <m:r>
                                  <a:rPr lang="en-US" i="0">
                                    <a:latin typeface="Cambria Math" panose="02040503050406030204" pitchFamily="18" charset="0"/>
                                  </a:rPr>
                                  <m:t>−</m:t>
                                </m:r>
                                <m:r>
                                  <m:rPr>
                                    <m:sty m:val="p"/>
                                  </m:rPr>
                                  <a:rPr lang="en-US" i="0">
                                    <a:latin typeface="Cambria Math" panose="02040503050406030204" pitchFamily="18" charset="0"/>
                                  </a:rPr>
                                  <m:t>uΔ</m:t>
                                </m:r>
                                <m:r>
                                  <a:rPr lang="en-US" i="0">
                                    <a:latin typeface="Cambria Math" panose="02040503050406030204" pitchFamily="18" charset="0"/>
                                  </a:rPr>
                                  <m:t>𝓁</m:t>
                                </m:r>
                                <m:r>
                                  <a:rPr lang="en-US" i="0">
                                    <a:latin typeface="Cambria Math" panose="02040503050406030204" pitchFamily="18" charset="0"/>
                                  </a:rPr>
                                  <m:t>)</m:t>
                                </m:r>
                                <m:r>
                                  <m:rPr>
                                    <m:sty m:val="p"/>
                                  </m:rPr>
                                  <a:rPr lang="en-US" i="0">
                                    <a:latin typeface="Cambria Math" panose="02040503050406030204" pitchFamily="18" charset="0"/>
                                  </a:rPr>
                                  <m:t>tanϕ</m:t>
                                </m:r>
                                <m:r>
                                  <a:rPr lang="en-US" i="0">
                                    <a:latin typeface="Cambria Math" panose="02040503050406030204" pitchFamily="18" charset="0"/>
                                  </a:rPr>
                                  <m:t>′</m:t>
                                </m:r>
                              </m:e>
                            </m:d>
                          </m:e>
                        </m:nary>
                      </m:num>
                      <m:den>
                        <m:r>
                          <m:rPr>
                            <m:sty m:val="p"/>
                          </m:rPr>
                          <a:rPr lang="en-US" i="0">
                            <a:latin typeface="Cambria Math" panose="02040503050406030204" pitchFamily="18" charset="0"/>
                          </a:rPr>
                          <m:t>R</m:t>
                        </m:r>
                        <m:nary>
                          <m:naryPr>
                            <m:chr m:val="∑"/>
                            <m:grow m:val="on"/>
                            <m:subHide m:val="on"/>
                            <m:supHide m:val="on"/>
                            <m:ctrlPr>
                              <a:rPr lang="en-US" i="1">
                                <a:latin typeface="Cambria Math" panose="02040503050406030204" pitchFamily="18" charset="0"/>
                              </a:rPr>
                            </m:ctrlPr>
                          </m:naryPr>
                          <m:sub/>
                          <m:sup/>
                          <m:e>
                            <m:r>
                              <m:rPr>
                                <m:sty m:val="p"/>
                              </m:rPr>
                              <a:rPr lang="en-US" i="0">
                                <a:latin typeface="Cambria Math" panose="02040503050406030204" pitchFamily="18" charset="0"/>
                              </a:rPr>
                              <m:t>Wsinα</m:t>
                            </m:r>
                          </m:e>
                        </m:nary>
                        <m:r>
                          <a:rPr lang="en-US" i="0">
                            <a:latin typeface="Cambria Math" panose="02040503050406030204" pitchFamily="18" charset="0"/>
                          </a:rPr>
                          <m:t>+</m:t>
                        </m:r>
                        <m:r>
                          <m:rPr>
                            <m:sty m:val="p"/>
                          </m:rPr>
                          <a:rPr lang="en-US" i="0">
                            <a:latin typeface="Cambria Math" panose="02040503050406030204" pitchFamily="18" charset="0"/>
                          </a:rPr>
                          <m:t>k</m:t>
                        </m:r>
                        <m:nary>
                          <m:naryPr>
                            <m:chr m:val="∑"/>
                            <m:grow m:val="on"/>
                            <m:subHide m:val="on"/>
                            <m:supHide m:val="on"/>
                            <m:ctrlPr>
                              <a:rPr lang="en-US" i="1">
                                <a:latin typeface="Cambria Math" panose="02040503050406030204" pitchFamily="18" charset="0"/>
                              </a:rPr>
                            </m:ctrlPr>
                          </m:naryPr>
                          <m:sub/>
                          <m:sup/>
                          <m:e>
                            <m:r>
                              <m:rPr>
                                <m:sty m:val="p"/>
                              </m:rPr>
                              <a:rPr lang="en-US" i="0">
                                <a:latin typeface="Cambria Math" panose="02040503050406030204" pitchFamily="18" charset="0"/>
                              </a:rPr>
                              <m:t>Wa</m:t>
                            </m:r>
                          </m:e>
                        </m:nary>
                      </m:den>
                    </m:f>
                  </m:oMath>
                </m:oMathPara>
              </a14:m>
              <a:endParaRPr lang="en-US"/>
            </a:p>
          </xdr:txBody>
        </xdr:sp>
      </mc:Choice>
      <mc:Fallback>
        <xdr:sp macro="" textlink="">
          <xdr:nvSpPr>
            <xdr:cNvPr id="10" name="Rectangle 9"/>
            <xdr:cNvSpPr/>
          </xdr:nvSpPr>
          <xdr:spPr>
            <a:xfrm>
              <a:off x="8934450" y="5505450"/>
              <a:ext cx="5167440" cy="727059"/>
            </a:xfrm>
            <a:prstGeom prst="rect">
              <a:avLst/>
            </a:prstGeom>
          </xdr:spPr>
          <xdr:txBody>
            <a:bodyPr wrap="square">
              <a:sp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/>
              <a:r>
                <a:rPr lang="en-US" i="0">
                  <a:latin typeface="Cambria Math" panose="02040503050406030204" pitchFamily="18" charset="0"/>
                </a:rPr>
                <a:t>F=(R∑128▒{c′Δ𝓁+(Wcosα−kWsinα−uΔ𝓁)tanϕ′} )/(R∑128▒Wsinα+k∑128▒Wa)</a:t>
              </a:r>
              <a:endParaRPr lang="en-US"/>
            </a:p>
          </xdr:txBody>
        </xdr:sp>
      </mc:Fallback>
    </mc:AlternateContent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3.bin"/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oleObject" Target="../embeddings/oleObject2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Relationship Id="rId9" Type="http://schemas.openxmlformats.org/officeDocument/2006/relationships/image" Target="../media/image3.emf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T24"/>
  <sheetViews>
    <sheetView showGridLines="0" tabSelected="1" topLeftCell="H1" zoomScaleNormal="100" workbookViewId="0">
      <selection activeCell="L25" sqref="L25"/>
    </sheetView>
  </sheetViews>
  <sheetFormatPr defaultRowHeight="15" x14ac:dyDescent="0.25"/>
  <cols>
    <col min="2" max="2" width="8.5703125" style="2" customWidth="1"/>
    <col min="3" max="6" width="9.140625" style="2"/>
    <col min="7" max="8" width="9.140625" style="2" customWidth="1"/>
    <col min="9" max="9" width="12" style="2" customWidth="1"/>
    <col min="10" max="10" width="9.140625" style="2"/>
    <col min="11" max="11" width="12.28515625" style="2" customWidth="1"/>
    <col min="12" max="12" width="9.85546875" style="2" customWidth="1"/>
    <col min="13" max="17" width="9.140625" style="2"/>
    <col min="18" max="18" width="18.42578125" style="2" customWidth="1"/>
    <col min="19" max="19" width="9.140625" style="2"/>
    <col min="20" max="20" width="11.5703125" style="2" customWidth="1"/>
  </cols>
  <sheetData>
    <row r="1" spans="1:20" ht="26.25" x14ac:dyDescent="0.4">
      <c r="A1" s="1" t="s">
        <v>38</v>
      </c>
    </row>
    <row r="2" spans="1:20" x14ac:dyDescent="0.25">
      <c r="A2" t="s">
        <v>20</v>
      </c>
      <c r="Q2" s="14" t="s">
        <v>36</v>
      </c>
    </row>
    <row r="3" spans="1:20" x14ac:dyDescent="0.25">
      <c r="J3" s="23"/>
      <c r="K3" s="23"/>
    </row>
    <row r="4" spans="1:20" x14ac:dyDescent="0.25">
      <c r="C4" s="10" t="s">
        <v>33</v>
      </c>
      <c r="D4" s="2">
        <v>0.15</v>
      </c>
      <c r="F4" s="8" t="s">
        <v>14</v>
      </c>
      <c r="G4" s="9" t="s">
        <v>15</v>
      </c>
      <c r="H4" s="8" t="s">
        <v>26</v>
      </c>
      <c r="I4" s="9" t="s">
        <v>27</v>
      </c>
      <c r="J4" s="17" t="s">
        <v>39</v>
      </c>
      <c r="K4" s="9" t="s">
        <v>41</v>
      </c>
      <c r="M4" s="10" t="s">
        <v>16</v>
      </c>
      <c r="N4" s="2">
        <v>62.4</v>
      </c>
      <c r="O4" s="13" t="s">
        <v>29</v>
      </c>
    </row>
    <row r="5" spans="1:20" x14ac:dyDescent="0.25">
      <c r="C5" s="10" t="s">
        <v>34</v>
      </c>
      <c r="D5" s="2">
        <v>0.5</v>
      </c>
      <c r="F5" s="2">
        <v>1</v>
      </c>
      <c r="G5" s="2">
        <v>130</v>
      </c>
      <c r="H5" s="2">
        <v>800</v>
      </c>
      <c r="I5" s="2">
        <v>22</v>
      </c>
      <c r="J5" s="18">
        <f t="shared" ref="J5:J7" si="0">H5*str_red</f>
        <v>640</v>
      </c>
      <c r="K5" s="21">
        <f>str_red*TAN(RADIANS(I5))</f>
        <v>0.32322098066812543</v>
      </c>
      <c r="M5" s="10" t="s">
        <v>28</v>
      </c>
      <c r="N5" s="16">
        <v>116.18011428571428</v>
      </c>
      <c r="O5" s="13" t="s">
        <v>30</v>
      </c>
    </row>
    <row r="6" spans="1:20" x14ac:dyDescent="0.25">
      <c r="C6" s="10" t="s">
        <v>31</v>
      </c>
      <c r="D6" s="18">
        <f>D4*D5</f>
        <v>7.4999999999999997E-2</v>
      </c>
      <c r="F6" s="2">
        <v>2</v>
      </c>
      <c r="G6" s="2">
        <v>120</v>
      </c>
      <c r="H6" s="2">
        <v>500</v>
      </c>
      <c r="I6" s="2">
        <v>20</v>
      </c>
      <c r="J6" s="18">
        <f t="shared" si="0"/>
        <v>400</v>
      </c>
      <c r="K6" s="21">
        <f>str_red*TAN(RADIANS(I6))</f>
        <v>0.29117618741296186</v>
      </c>
    </row>
    <row r="7" spans="1:20" x14ac:dyDescent="0.25">
      <c r="C7" s="10" t="s">
        <v>32</v>
      </c>
      <c r="D7" s="2">
        <v>0.8</v>
      </c>
      <c r="F7" s="2">
        <v>3</v>
      </c>
      <c r="G7" s="2">
        <v>132</v>
      </c>
      <c r="H7" s="2">
        <v>1000</v>
      </c>
      <c r="I7" s="2">
        <v>24</v>
      </c>
      <c r="J7" s="18">
        <f t="shared" si="0"/>
        <v>800</v>
      </c>
      <c r="K7" s="21">
        <f>str_red*TAN(RADIANS(I7))</f>
        <v>0.356182948246829</v>
      </c>
    </row>
    <row r="9" spans="1:20" ht="30" x14ac:dyDescent="0.25">
      <c r="A9" s="3" t="s">
        <v>0</v>
      </c>
      <c r="B9" s="4" t="s">
        <v>9</v>
      </c>
      <c r="C9" s="4" t="s">
        <v>1</v>
      </c>
      <c r="D9" s="4" t="s">
        <v>2</v>
      </c>
      <c r="E9" s="4" t="s">
        <v>3</v>
      </c>
      <c r="F9" s="4" t="s">
        <v>21</v>
      </c>
      <c r="G9" s="4" t="s">
        <v>22</v>
      </c>
      <c r="H9" s="4" t="s">
        <v>23</v>
      </c>
      <c r="I9" s="4" t="s">
        <v>37</v>
      </c>
      <c r="J9" s="4" t="s">
        <v>4</v>
      </c>
      <c r="K9" s="5" t="s">
        <v>5</v>
      </c>
      <c r="L9" s="4" t="s">
        <v>10</v>
      </c>
      <c r="M9" s="4" t="s">
        <v>11</v>
      </c>
      <c r="N9" s="4" t="s">
        <v>12</v>
      </c>
      <c r="O9" s="4" t="s">
        <v>6</v>
      </c>
      <c r="P9" s="4" t="s">
        <v>7</v>
      </c>
      <c r="Q9" s="4" t="s">
        <v>40</v>
      </c>
      <c r="R9" s="6" t="s">
        <v>35</v>
      </c>
      <c r="S9" s="4" t="s">
        <v>8</v>
      </c>
      <c r="T9" s="4" t="s">
        <v>13</v>
      </c>
    </row>
    <row r="10" spans="1:20" x14ac:dyDescent="0.25">
      <c r="A10" s="7">
        <v>1</v>
      </c>
      <c r="B10" s="7">
        <v>10.9</v>
      </c>
      <c r="C10" s="7">
        <v>10.8</v>
      </c>
      <c r="D10" s="7"/>
      <c r="E10" s="7"/>
      <c r="F10" s="15">
        <v>56.209371428571444</v>
      </c>
      <c r="G10" s="15"/>
      <c r="H10" s="15"/>
      <c r="I10" s="19">
        <f t="shared" ref="I10:I20" si="1">B10*(F10*gam_1*C10+G10*gam_2*D10+H10*gam_3*E10)</f>
        <v>860205.73659428605</v>
      </c>
      <c r="J10" s="11">
        <f t="shared" ref="J10:J20" si="2">B10*(gam_1*C10+gam_2*D10+gam_3*E10)</f>
        <v>15303.6</v>
      </c>
      <c r="K10" s="7">
        <v>60</v>
      </c>
      <c r="L10" s="11">
        <f t="shared" ref="L10:L20" si="3">J10*SIN(RADIANS(K10))</f>
        <v>13253.306369355534</v>
      </c>
      <c r="M10" s="11">
        <f t="shared" ref="M10:M20" si="4">J10*COS(RADIANS(K10))</f>
        <v>7651.800000000002</v>
      </c>
      <c r="N10" s="11">
        <f t="shared" ref="N10:N20" si="5">B10/COS(RADIANS(K10))</f>
        <v>21.799999999999997</v>
      </c>
      <c r="O10" s="7">
        <v>2.2999999999999998</v>
      </c>
      <c r="P10" s="11">
        <f t="shared" ref="P10:P20" si="6">O10*gw</f>
        <v>143.51999999999998</v>
      </c>
      <c r="Q10" s="22">
        <f>tanphi1</f>
        <v>0.32322098066812543</v>
      </c>
      <c r="R10" s="19">
        <f t="shared" ref="R10:R20" si="7">(M10-k*L10-P10*N10)*Q10</f>
        <v>1140.6681805698292</v>
      </c>
      <c r="S10" s="7">
        <f>c_1</f>
        <v>640</v>
      </c>
      <c r="T10" s="11">
        <f t="shared" ref="T10:T20" si="8">S10*N10</f>
        <v>13951.999999999998</v>
      </c>
    </row>
    <row r="11" spans="1:20" x14ac:dyDescent="0.25">
      <c r="A11" s="7">
        <v>2</v>
      </c>
      <c r="B11" s="7">
        <v>10.4</v>
      </c>
      <c r="C11" s="7">
        <v>20.3</v>
      </c>
      <c r="D11" s="7">
        <v>6.7</v>
      </c>
      <c r="E11" s="7"/>
      <c r="F11" s="15">
        <v>60.66133333333336</v>
      </c>
      <c r="G11" s="15">
        <v>74.543542857142896</v>
      </c>
      <c r="H11" s="15"/>
      <c r="I11" s="19">
        <f t="shared" si="1"/>
        <v>2288189.9780876203</v>
      </c>
      <c r="J11" s="11">
        <f t="shared" si="2"/>
        <v>35807.200000000004</v>
      </c>
      <c r="K11" s="7">
        <v>47</v>
      </c>
      <c r="L11" s="11">
        <f t="shared" si="3"/>
        <v>26187.728264617963</v>
      </c>
      <c r="M11" s="11">
        <f t="shared" si="4"/>
        <v>24420.451678429898</v>
      </c>
      <c r="N11" s="11">
        <f t="shared" si="5"/>
        <v>15.249303530652099</v>
      </c>
      <c r="O11" s="7">
        <v>16.100000000000001</v>
      </c>
      <c r="P11" s="11">
        <f t="shared" si="6"/>
        <v>1004.6400000000001</v>
      </c>
      <c r="Q11" s="22">
        <f>tanphi2</f>
        <v>0.29117618741296186</v>
      </c>
      <c r="R11" s="19">
        <f t="shared" si="7"/>
        <v>2077.9240503358283</v>
      </c>
      <c r="S11" s="7">
        <f>c_2</f>
        <v>400</v>
      </c>
      <c r="T11" s="11">
        <f t="shared" si="8"/>
        <v>6099.7214122608402</v>
      </c>
    </row>
    <row r="12" spans="1:20" x14ac:dyDescent="0.25">
      <c r="A12" s="7">
        <v>3</v>
      </c>
      <c r="B12" s="7">
        <v>12</v>
      </c>
      <c r="C12" s="7">
        <v>20.3</v>
      </c>
      <c r="D12" s="7">
        <v>18.2</v>
      </c>
      <c r="E12" s="7"/>
      <c r="F12" s="15">
        <v>60.66133333333336</v>
      </c>
      <c r="G12" s="15">
        <v>79.518476190476221</v>
      </c>
      <c r="H12" s="15"/>
      <c r="I12" s="19">
        <f t="shared" si="1"/>
        <v>4005043.3280000016</v>
      </c>
      <c r="J12" s="11">
        <f t="shared" si="2"/>
        <v>57876</v>
      </c>
      <c r="K12" s="7">
        <v>41</v>
      </c>
      <c r="L12" s="11">
        <f t="shared" si="3"/>
        <v>37970.072361854596</v>
      </c>
      <c r="M12" s="11">
        <f t="shared" si="4"/>
        <v>43679.571664973155</v>
      </c>
      <c r="N12" s="11">
        <f t="shared" si="5"/>
        <v>15.900155920185735</v>
      </c>
      <c r="O12" s="7">
        <v>26.1</v>
      </c>
      <c r="P12" s="11">
        <f t="shared" si="6"/>
        <v>1628.64</v>
      </c>
      <c r="Q12" s="22">
        <f>tanphi2</f>
        <v>0.29117618741296186</v>
      </c>
      <c r="R12" s="19">
        <f t="shared" si="7"/>
        <v>4349.0617813186946</v>
      </c>
      <c r="S12" s="7">
        <f>c_2</f>
        <v>400</v>
      </c>
      <c r="T12" s="11">
        <f t="shared" si="8"/>
        <v>6360.0623680742938</v>
      </c>
    </row>
    <row r="13" spans="1:20" x14ac:dyDescent="0.25">
      <c r="A13" s="7">
        <v>4</v>
      </c>
      <c r="B13" s="7">
        <v>15.8</v>
      </c>
      <c r="C13" s="7">
        <v>20.3</v>
      </c>
      <c r="D13" s="7">
        <v>23.5</v>
      </c>
      <c r="E13" s="7">
        <v>5.6</v>
      </c>
      <c r="F13" s="15">
        <v>60.66133333333336</v>
      </c>
      <c r="G13" s="15">
        <v>82.663009523809549</v>
      </c>
      <c r="H13" s="15">
        <v>97.591161904761947</v>
      </c>
      <c r="I13" s="19">
        <f t="shared" si="1"/>
        <v>7352282.4519801941</v>
      </c>
      <c r="J13" s="11">
        <f t="shared" si="2"/>
        <v>97931.56</v>
      </c>
      <c r="K13" s="7">
        <v>32</v>
      </c>
      <c r="L13" s="11">
        <f t="shared" si="3"/>
        <v>51895.820220409958</v>
      </c>
      <c r="M13" s="11">
        <f t="shared" si="4"/>
        <v>83050.673011628794</v>
      </c>
      <c r="N13" s="11">
        <f t="shared" si="5"/>
        <v>18.631018773121124</v>
      </c>
      <c r="O13" s="7">
        <v>34.700000000000003</v>
      </c>
      <c r="P13" s="11">
        <f t="shared" si="6"/>
        <v>2165.2800000000002</v>
      </c>
      <c r="Q13" s="22">
        <f t="shared" ref="Q13:Q20" si="9">tanphi3</f>
        <v>0.356182948246829</v>
      </c>
      <c r="R13" s="19">
        <f t="shared" si="7"/>
        <v>13825.994166091858</v>
      </c>
      <c r="S13" s="7">
        <f t="shared" ref="S13:S20" si="10">c_3</f>
        <v>800</v>
      </c>
      <c r="T13" s="11">
        <f t="shared" si="8"/>
        <v>14904.815018496898</v>
      </c>
    </row>
    <row r="14" spans="1:20" x14ac:dyDescent="0.25">
      <c r="A14" s="7">
        <v>5</v>
      </c>
      <c r="B14" s="7">
        <v>12.4</v>
      </c>
      <c r="C14" s="7">
        <v>15.4</v>
      </c>
      <c r="D14" s="7">
        <v>23.5</v>
      </c>
      <c r="E14" s="7">
        <v>12.7</v>
      </c>
      <c r="F14" s="15">
        <v>63.279542857142886</v>
      </c>
      <c r="G14" s="15">
        <v>82.663009523809549</v>
      </c>
      <c r="H14" s="15">
        <v>101.25866666666671</v>
      </c>
      <c r="I14" s="19">
        <f t="shared" si="1"/>
        <v>6566362.4696685737</v>
      </c>
      <c r="J14" s="11">
        <f t="shared" si="2"/>
        <v>80580.160000000003</v>
      </c>
      <c r="K14" s="7">
        <v>22</v>
      </c>
      <c r="L14" s="11">
        <f t="shared" si="3"/>
        <v>30185.859234509138</v>
      </c>
      <c r="M14" s="11">
        <f t="shared" si="4"/>
        <v>74712.623350408467</v>
      </c>
      <c r="N14" s="11">
        <f t="shared" si="5"/>
        <v>13.373830809202035</v>
      </c>
      <c r="O14" s="7">
        <v>38.4</v>
      </c>
      <c r="P14" s="11">
        <f t="shared" si="6"/>
        <v>2396.16</v>
      </c>
      <c r="Q14" s="22">
        <f t="shared" si="9"/>
        <v>0.356182948246829</v>
      </c>
      <c r="R14" s="19">
        <f t="shared" si="7"/>
        <v>14390.804619217955</v>
      </c>
      <c r="S14" s="7">
        <f t="shared" si="10"/>
        <v>800</v>
      </c>
      <c r="T14" s="11">
        <f t="shared" si="8"/>
        <v>10699.064647361629</v>
      </c>
    </row>
    <row r="15" spans="1:20" x14ac:dyDescent="0.25">
      <c r="A15" s="7">
        <v>6</v>
      </c>
      <c r="B15" s="7">
        <v>12.8</v>
      </c>
      <c r="C15" s="7">
        <v>5.5</v>
      </c>
      <c r="D15" s="7">
        <v>23.5</v>
      </c>
      <c r="E15" s="7">
        <v>17.5</v>
      </c>
      <c r="F15" s="15">
        <v>66.947047619047652</v>
      </c>
      <c r="G15" s="15">
        <v>82.663009523809549</v>
      </c>
      <c r="H15" s="15">
        <v>102.82758095238097</v>
      </c>
      <c r="I15" s="19">
        <f t="shared" si="1"/>
        <v>6636909.2851809552</v>
      </c>
      <c r="J15" s="11">
        <f t="shared" si="2"/>
        <v>74816</v>
      </c>
      <c r="K15" s="7">
        <v>17</v>
      </c>
      <c r="L15" s="11">
        <f t="shared" si="3"/>
        <v>21874.081460536276</v>
      </c>
      <c r="M15" s="11">
        <f t="shared" si="4"/>
        <v>71546.896622130458</v>
      </c>
      <c r="N15" s="11">
        <f t="shared" si="5"/>
        <v>13.384854483035497</v>
      </c>
      <c r="O15" s="7">
        <v>39.1</v>
      </c>
      <c r="P15" s="11">
        <f t="shared" si="6"/>
        <v>2439.84</v>
      </c>
      <c r="Q15" s="22">
        <f t="shared" si="9"/>
        <v>0.356182948246829</v>
      </c>
      <c r="R15" s="19">
        <f t="shared" si="7"/>
        <v>13267.61434487161</v>
      </c>
      <c r="S15" s="7">
        <f t="shared" si="10"/>
        <v>800</v>
      </c>
      <c r="T15" s="11">
        <f t="shared" si="8"/>
        <v>10707.883586428397</v>
      </c>
    </row>
    <row r="16" spans="1:20" x14ac:dyDescent="0.25">
      <c r="A16" s="7">
        <v>7</v>
      </c>
      <c r="B16" s="7">
        <v>14.3</v>
      </c>
      <c r="C16" s="7"/>
      <c r="D16" s="7">
        <v>17.8</v>
      </c>
      <c r="E16" s="7">
        <v>20.5</v>
      </c>
      <c r="F16" s="15"/>
      <c r="G16" s="15">
        <v>85.542704761904773</v>
      </c>
      <c r="H16" s="15">
        <v>104.92281904761907</v>
      </c>
      <c r="I16" s="19">
        <f t="shared" si="1"/>
        <v>6672957.2297142865</v>
      </c>
      <c r="J16" s="11">
        <f t="shared" si="2"/>
        <v>69240.600000000006</v>
      </c>
      <c r="K16" s="7">
        <v>8</v>
      </c>
      <c r="L16" s="11">
        <f t="shared" si="3"/>
        <v>9636.4290143355083</v>
      </c>
      <c r="M16" s="11">
        <f t="shared" si="4"/>
        <v>68566.755240507584</v>
      </c>
      <c r="N16" s="11">
        <f t="shared" si="5"/>
        <v>14.44053428701624</v>
      </c>
      <c r="O16" s="7">
        <v>36.4</v>
      </c>
      <c r="P16" s="11">
        <f t="shared" si="6"/>
        <v>2271.3599999999997</v>
      </c>
      <c r="Q16" s="22">
        <f t="shared" si="9"/>
        <v>0.356182948246829</v>
      </c>
      <c r="R16" s="19">
        <f t="shared" si="7"/>
        <v>12482.207420089097</v>
      </c>
      <c r="S16" s="7">
        <f t="shared" si="10"/>
        <v>800</v>
      </c>
      <c r="T16" s="11">
        <f t="shared" si="8"/>
        <v>11552.427429612992</v>
      </c>
    </row>
    <row r="17" spans="1:20" x14ac:dyDescent="0.25">
      <c r="A17" s="7">
        <v>8</v>
      </c>
      <c r="B17" s="7">
        <v>15.1</v>
      </c>
      <c r="C17" s="7"/>
      <c r="D17" s="7">
        <v>6.9</v>
      </c>
      <c r="E17" s="7">
        <v>21.9</v>
      </c>
      <c r="F17" s="15"/>
      <c r="G17" s="15">
        <v>90.517638095238127</v>
      </c>
      <c r="H17" s="15">
        <v>105.1843047619048</v>
      </c>
      <c r="I17" s="19">
        <f t="shared" si="1"/>
        <v>5723132.4274834311</v>
      </c>
      <c r="J17" s="11">
        <f t="shared" si="2"/>
        <v>56153.88</v>
      </c>
      <c r="K17" s="7">
        <v>0</v>
      </c>
      <c r="L17" s="11">
        <f t="shared" si="3"/>
        <v>0</v>
      </c>
      <c r="M17" s="11">
        <f t="shared" si="4"/>
        <v>56153.88</v>
      </c>
      <c r="N17" s="11">
        <f t="shared" si="5"/>
        <v>15.1</v>
      </c>
      <c r="O17" s="7">
        <f>SUM(D17:E17)</f>
        <v>28.799999999999997</v>
      </c>
      <c r="P17" s="11">
        <f t="shared" si="6"/>
        <v>1797.12</v>
      </c>
      <c r="Q17" s="22">
        <f t="shared" si="9"/>
        <v>0.356182948246829</v>
      </c>
      <c r="R17" s="19">
        <f t="shared" si="7"/>
        <v>10335.491684603192</v>
      </c>
      <c r="S17" s="7">
        <f t="shared" si="10"/>
        <v>800</v>
      </c>
      <c r="T17" s="11">
        <f t="shared" si="8"/>
        <v>12080</v>
      </c>
    </row>
    <row r="18" spans="1:20" x14ac:dyDescent="0.25">
      <c r="A18" s="7">
        <v>9</v>
      </c>
      <c r="B18" s="7">
        <v>17.100000000000001</v>
      </c>
      <c r="C18" s="7"/>
      <c r="D18" s="7"/>
      <c r="E18" s="7">
        <v>20.7</v>
      </c>
      <c r="F18" s="15"/>
      <c r="G18" s="15"/>
      <c r="H18" s="15">
        <v>104.66133333333336</v>
      </c>
      <c r="I18" s="19">
        <f t="shared" si="1"/>
        <v>4890200.3251200011</v>
      </c>
      <c r="J18" s="11">
        <f t="shared" si="2"/>
        <v>46724.040000000008</v>
      </c>
      <c r="K18" s="7">
        <v>-8</v>
      </c>
      <c r="L18" s="11">
        <f t="shared" si="3"/>
        <v>-6502.7295361821371</v>
      </c>
      <c r="M18" s="11">
        <f t="shared" si="4"/>
        <v>46269.324854603889</v>
      </c>
      <c r="N18" s="11">
        <f t="shared" si="5"/>
        <v>17.26805149006837</v>
      </c>
      <c r="O18" s="7">
        <f t="shared" ref="O18:O20" si="11">SUM(D18:E18)</f>
        <v>20.7</v>
      </c>
      <c r="P18" s="11">
        <f t="shared" si="6"/>
        <v>1291.6799999999998</v>
      </c>
      <c r="Q18" s="22">
        <f t="shared" si="9"/>
        <v>0.356182948246829</v>
      </c>
      <c r="R18" s="19">
        <f t="shared" si="7"/>
        <v>8709.4683774465502</v>
      </c>
      <c r="S18" s="7">
        <f t="shared" si="10"/>
        <v>800</v>
      </c>
      <c r="T18" s="11">
        <f t="shared" si="8"/>
        <v>13814.441192054695</v>
      </c>
    </row>
    <row r="19" spans="1:20" x14ac:dyDescent="0.25">
      <c r="A19" s="7">
        <v>10</v>
      </c>
      <c r="B19" s="7">
        <v>16.100000000000001</v>
      </c>
      <c r="C19" s="7"/>
      <c r="D19" s="7"/>
      <c r="E19" s="7">
        <v>17.100000000000001</v>
      </c>
      <c r="F19" s="15"/>
      <c r="G19" s="15"/>
      <c r="H19" s="15">
        <v>102.82758095238097</v>
      </c>
      <c r="I19" s="19">
        <f t="shared" si="1"/>
        <v>3736848.8931840016</v>
      </c>
      <c r="J19" s="11">
        <f t="shared" si="2"/>
        <v>36340.920000000006</v>
      </c>
      <c r="K19" s="7">
        <v>-17</v>
      </c>
      <c r="L19" s="11">
        <f t="shared" si="3"/>
        <v>-10625.0567315926</v>
      </c>
      <c r="M19" s="11">
        <f t="shared" si="4"/>
        <v>34752.994632072201</v>
      </c>
      <c r="N19" s="11">
        <f t="shared" si="5"/>
        <v>16.835637279443084</v>
      </c>
      <c r="O19" s="7">
        <f t="shared" si="11"/>
        <v>17.100000000000001</v>
      </c>
      <c r="P19" s="11">
        <f t="shared" si="6"/>
        <v>1067.04</v>
      </c>
      <c r="Q19" s="22">
        <f t="shared" si="9"/>
        <v>0.356182948246829</v>
      </c>
      <c r="R19" s="19">
        <f t="shared" si="7"/>
        <v>6263.6821226096827</v>
      </c>
      <c r="S19" s="7">
        <f t="shared" si="10"/>
        <v>800</v>
      </c>
      <c r="T19" s="11">
        <f t="shared" si="8"/>
        <v>13468.509823554466</v>
      </c>
    </row>
    <row r="20" spans="1:20" x14ac:dyDescent="0.25">
      <c r="A20" s="7">
        <v>11</v>
      </c>
      <c r="B20" s="7">
        <v>24.3</v>
      </c>
      <c r="C20" s="7"/>
      <c r="D20" s="7"/>
      <c r="E20" s="7">
        <v>9.5</v>
      </c>
      <c r="F20" s="15"/>
      <c r="G20" s="15"/>
      <c r="H20" s="15">
        <v>99.686400000000049</v>
      </c>
      <c r="I20" s="19">
        <f t="shared" si="1"/>
        <v>3037663.9180800016</v>
      </c>
      <c r="J20" s="11">
        <f t="shared" si="2"/>
        <v>30472.2</v>
      </c>
      <c r="K20" s="7">
        <v>-30</v>
      </c>
      <c r="L20" s="11">
        <f t="shared" si="3"/>
        <v>-15236.099999999999</v>
      </c>
      <c r="M20" s="11">
        <f t="shared" si="4"/>
        <v>26389.699309200172</v>
      </c>
      <c r="N20" s="11">
        <f t="shared" si="5"/>
        <v>28.059223082615812</v>
      </c>
      <c r="O20" s="7">
        <f t="shared" si="11"/>
        <v>9.5</v>
      </c>
      <c r="P20" s="11">
        <f t="shared" si="6"/>
        <v>592.79999999999995</v>
      </c>
      <c r="Q20" s="22">
        <f t="shared" si="9"/>
        <v>0.356182948246829</v>
      </c>
      <c r="R20" s="19">
        <f t="shared" si="7"/>
        <v>3882.0021087652285</v>
      </c>
      <c r="S20" s="7">
        <f t="shared" si="10"/>
        <v>800</v>
      </c>
      <c r="T20" s="11">
        <f t="shared" si="8"/>
        <v>22447.37846609265</v>
      </c>
    </row>
    <row r="21" spans="1:20" ht="18" x14ac:dyDescent="0.35">
      <c r="A21" s="2"/>
      <c r="H21" s="12" t="s">
        <v>24</v>
      </c>
      <c r="I21" s="19">
        <f>SUM(I10:I20)</f>
        <v>51769796.043093354</v>
      </c>
      <c r="K21" s="12" t="s">
        <v>25</v>
      </c>
      <c r="L21" s="11">
        <f>SUM(L10:L20)</f>
        <v>158639.41065784424</v>
      </c>
      <c r="Q21" s="12" t="s">
        <v>18</v>
      </c>
      <c r="R21" s="19">
        <f>SUM(R10:R20)</f>
        <v>90724.918855919532</v>
      </c>
      <c r="S21" s="12" t="s">
        <v>19</v>
      </c>
      <c r="T21" s="11">
        <f>SUM(T10:T20)</f>
        <v>136086.30394393686</v>
      </c>
    </row>
    <row r="22" spans="1:20" x14ac:dyDescent="0.25">
      <c r="A22" s="2"/>
    </row>
    <row r="23" spans="1:20" x14ac:dyDescent="0.25">
      <c r="A23" s="2"/>
    </row>
    <row r="24" spans="1:20" x14ac:dyDescent="0.25">
      <c r="A24" s="2"/>
      <c r="Q24" s="10" t="s">
        <v>17</v>
      </c>
      <c r="R24" s="20">
        <f>radius*(T21+R21)/(radius*L21+k*I21)</f>
        <v>1.1809432818834453</v>
      </c>
    </row>
  </sheetData>
  <mergeCells count="1">
    <mergeCell ref="J3:K3"/>
  </mergeCells>
  <pageMargins left="0.7" right="0.7" top="0.75" bottom="0.75" header="0.3" footer="0.3"/>
  <pageSetup orientation="portrait" horizontalDpi="1200" verticalDpi="1200" r:id="rId1"/>
  <drawing r:id="rId2"/>
  <legacyDrawing r:id="rId3"/>
  <oleObjects>
    <mc:AlternateContent xmlns:mc="http://schemas.openxmlformats.org/markup-compatibility/2006">
      <mc:Choice Requires="x14">
        <oleObject progId="Visio.Drawing.11" shapeId="1028" r:id="rId4">
          <objectPr defaultSize="0" r:id="rId5">
            <anchor moveWithCells="1">
              <from>
                <xdr:col>12</xdr:col>
                <xdr:colOff>161925</xdr:colOff>
                <xdr:row>35</xdr:row>
                <xdr:rowOff>57150</xdr:rowOff>
              </from>
              <to>
                <xdr:col>21</xdr:col>
                <xdr:colOff>371475</xdr:colOff>
                <xdr:row>48</xdr:row>
                <xdr:rowOff>95250</xdr:rowOff>
              </to>
            </anchor>
          </objectPr>
        </oleObject>
      </mc:Choice>
      <mc:Fallback>
        <oleObject progId="Visio.Drawing.11" shapeId="1028" r:id="rId4"/>
      </mc:Fallback>
    </mc:AlternateContent>
    <mc:AlternateContent xmlns:mc="http://schemas.openxmlformats.org/markup-compatibility/2006">
      <mc:Choice Requires="x14">
        <oleObject progId="Visio.Drawing.11" shapeId="1050" r:id="rId6">
          <objectPr defaultSize="0" r:id="rId7">
            <anchor moveWithCells="1">
              <from>
                <xdr:col>0</xdr:col>
                <xdr:colOff>561975</xdr:colOff>
                <xdr:row>40</xdr:row>
                <xdr:rowOff>76200</xdr:rowOff>
              </from>
              <to>
                <xdr:col>10</xdr:col>
                <xdr:colOff>790575</xdr:colOff>
                <xdr:row>58</xdr:row>
                <xdr:rowOff>85725</xdr:rowOff>
              </to>
            </anchor>
          </objectPr>
        </oleObject>
      </mc:Choice>
      <mc:Fallback>
        <oleObject progId="Visio.Drawing.11" shapeId="1050" r:id="rId6"/>
      </mc:Fallback>
    </mc:AlternateContent>
    <mc:AlternateContent xmlns:mc="http://schemas.openxmlformats.org/markup-compatibility/2006">
      <mc:Choice Requires="x14">
        <oleObject progId="Visio.Drawing.11" shapeId="1052" r:id="rId8">
          <objectPr defaultSize="0" r:id="rId9">
            <anchor moveWithCells="1">
              <from>
                <xdr:col>0</xdr:col>
                <xdr:colOff>466725</xdr:colOff>
                <xdr:row>23</xdr:row>
                <xdr:rowOff>38100</xdr:rowOff>
              </from>
              <to>
                <xdr:col>11</xdr:col>
                <xdr:colOff>47625</xdr:colOff>
                <xdr:row>36</xdr:row>
                <xdr:rowOff>0</xdr:rowOff>
              </to>
            </anchor>
          </objectPr>
        </oleObject>
      </mc:Choice>
      <mc:Fallback>
        <oleObject progId="Visio.Drawing.11" shapeId="1052" r:id="rId8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13</vt:i4>
      </vt:variant>
    </vt:vector>
  </HeadingPairs>
  <TitlesOfParts>
    <vt:vector size="16" baseType="lpstr">
      <vt:lpstr>Sheet1</vt:lpstr>
      <vt:lpstr>Sheet2</vt:lpstr>
      <vt:lpstr>Sheet3</vt:lpstr>
      <vt:lpstr>c_1</vt:lpstr>
      <vt:lpstr>c_2</vt:lpstr>
      <vt:lpstr>c_3</vt:lpstr>
      <vt:lpstr>gam_1</vt:lpstr>
      <vt:lpstr>gam_2</vt:lpstr>
      <vt:lpstr>gam_3</vt:lpstr>
      <vt:lpstr>gw</vt:lpstr>
      <vt:lpstr>k</vt:lpstr>
      <vt:lpstr>radius</vt:lpstr>
      <vt:lpstr>str_red</vt:lpstr>
      <vt:lpstr>tanphi1</vt:lpstr>
      <vt:lpstr>tanphi2</vt:lpstr>
      <vt:lpstr>tanphi3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2018-03-28T20:28:50Z</dcterms:modified>
</cp:coreProperties>
</file>